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29"/>
  <workbookPr defaultThemeVersion="124226"/>
  <mc:AlternateContent xmlns:mc="http://schemas.openxmlformats.org/markup-compatibility/2006">
    <mc:Choice Requires="x15">
      <x15ac:absPath xmlns:x15ac="http://schemas.microsoft.com/office/spreadsheetml/2010/11/ac" url="D:\TempUserProfiles\NetworkService\AppData\OICE_16_974FA576_32C1D314_59B\"/>
    </mc:Choice>
  </mc:AlternateContent>
  <xr:revisionPtr revIDLastSave="0" documentId="8_{29F31E67-B9E8-46A6-A1AF-AAB967C2125F}" xr6:coauthVersionLast="45" xr6:coauthVersionMax="45" xr10:uidLastSave="{00000000-0000-0000-0000-000000000000}"/>
  <bookViews>
    <workbookView xWindow="-120" yWindow="-120" windowWidth="15600" windowHeight="11760" xr2:uid="{00000000-000D-0000-FFFF-FFFF00000000}"/>
  </bookViews>
  <sheets>
    <sheet name="Variances" sheetId="1" r:id="rId1"/>
    <sheet name="Reserves" sheetId="2" r:id="rId2"/>
  </sheets>
  <definedNames>
    <definedName name="_xlnm.Print_Area" localSheetId="0">Variances!$A$1:$N$34</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 i="2" l="1"/>
  <c r="E17" i="2"/>
  <c r="F18" i="2" s="1"/>
  <c r="G30" i="1"/>
  <c r="G28" i="1"/>
  <c r="G21" i="1"/>
  <c r="G19" i="1"/>
  <c r="G17" i="1"/>
  <c r="G15" i="1"/>
  <c r="G13" i="1"/>
  <c r="I15" i="1"/>
  <c r="J15" i="1"/>
  <c r="I17" i="1"/>
  <c r="J17" i="1"/>
  <c r="I19" i="1"/>
  <c r="J19" i="1"/>
  <c r="I21" i="1"/>
  <c r="J21" i="1"/>
  <c r="I28" i="1"/>
  <c r="J28" i="1"/>
  <c r="J13" i="1"/>
  <c r="I13" i="1"/>
  <c r="J30" i="1"/>
  <c r="I30" i="1"/>
  <c r="H30" i="1"/>
  <c r="L30" i="1"/>
  <c r="H28" i="1"/>
  <c r="K28" i="1"/>
  <c r="F23" i="1"/>
  <c r="L24" i="1"/>
  <c r="M11" i="1"/>
  <c r="H21" i="1"/>
  <c r="K21" i="1"/>
  <c r="H19" i="1"/>
  <c r="K19" i="1"/>
  <c r="H17" i="1"/>
  <c r="K17" i="1"/>
  <c r="H15" i="1"/>
  <c r="K15" i="1"/>
  <c r="H13" i="1"/>
  <c r="L13" i="1"/>
  <c r="M13" i="1"/>
  <c r="L28" i="1"/>
  <c r="M30" i="1"/>
  <c r="M24" i="1"/>
  <c r="L15" i="1"/>
  <c r="K13" i="1"/>
  <c r="L19" i="1"/>
  <c r="M19" i="1"/>
  <c r="L21" i="1"/>
  <c r="L17" i="1"/>
  <c r="K30" i="1"/>
</calcChain>
</file>

<file path=xl/sharedStrings.xml><?xml version="1.0" encoding="utf-8"?>
<sst xmlns="http://schemas.openxmlformats.org/spreadsheetml/2006/main" count="53" uniqueCount="46">
  <si>
    <t xml:space="preserve">Explanation of variances – pro forma </t>
  </si>
  <si>
    <t xml:space="preserve">Name of smaller authority: </t>
  </si>
  <si>
    <t>Horsmonden Parish Council</t>
  </si>
  <si>
    <r>
      <t>County area (local councils and parish meetings only):</t>
    </r>
    <r>
      <rPr>
        <b/>
        <sz val="8"/>
        <color indexed="8"/>
        <rFont val="Arial"/>
        <family val="2"/>
      </rPr>
      <t xml:space="preserve"> </t>
    </r>
  </si>
  <si>
    <t>Kent</t>
  </si>
  <si>
    <r>
      <t xml:space="preserve">Insert figures from Section 2 of the AGAR in all </t>
    </r>
    <r>
      <rPr>
        <b/>
        <u/>
        <sz val="10"/>
        <color indexed="62"/>
        <rFont val="Arial"/>
        <family val="2"/>
      </rPr>
      <t>Blue</t>
    </r>
    <r>
      <rPr>
        <b/>
        <sz val="10"/>
        <color indexed="10"/>
        <rFont val="Arial"/>
        <family val="2"/>
      </rPr>
      <t xml:space="preserve"> highlighted boxes </t>
    </r>
  </si>
  <si>
    <r>
      <t xml:space="preserve">Next, please provide full explanations, including numerical values, for the following that will be flagged in the green boxes where relevant:
</t>
    </r>
    <r>
      <rPr>
        <sz val="10"/>
        <color indexed="8"/>
        <rFont val="Arial"/>
        <family val="2"/>
      </rPr>
      <t xml:space="preserve">• variances of more than 15% between totals for individual boxes (except variances of less than £200); 
• a breakdown of approved reserves on the next tab if the total reserves (Box 7) figure is more than twice the annual precept/rates &amp; levies value (Box 2).
</t>
    </r>
  </si>
  <si>
    <t>2017/18</t>
  </si>
  <si>
    <t>2018/19</t>
  </si>
  <si>
    <t>Variance</t>
  </si>
  <si>
    <t>Explanation Required?</t>
  </si>
  <si>
    <r>
      <t xml:space="preserve">Automatic responses trigger below based on figures input, </t>
    </r>
    <r>
      <rPr>
        <b/>
        <sz val="11"/>
        <color indexed="8"/>
        <rFont val="Arial"/>
        <family val="2"/>
      </rPr>
      <t>DO NOT OVERWRITE THESE BOXES</t>
    </r>
  </si>
  <si>
    <r>
      <t xml:space="preserve">Explanation from smaller authority </t>
    </r>
    <r>
      <rPr>
        <b/>
        <u/>
        <sz val="11"/>
        <color indexed="8"/>
        <rFont val="Arial"/>
        <family val="2"/>
      </rPr>
      <t>(must include narrative and supporting figures)</t>
    </r>
  </si>
  <si>
    <t>£</t>
  </si>
  <si>
    <t>%</t>
  </si>
  <si>
    <t>1 Balances Brought Forward</t>
  </si>
  <si>
    <t>2 Precept or Rates and Levies</t>
  </si>
  <si>
    <t>3 Total Other Receipts</t>
  </si>
  <si>
    <t>Much of the increase in receipts from 2017/18 to 2018/19 can be attributed to the income of £70,000 which was the Council's  long term investement which matured in March 2019. If we ignore this, the increase was £8956. This figure is arrived at by taking the increased income from 2019  which was £ 15366 ( £6175 more VAT, Section 106 income of £4833, £4083 more in legacies and donations, £275 more in insurance claims)  offset by the additional income  received in 2017/18  for some items, which amounted to £6410 ( £50 more in refunds, £4360 more in Neighbourhood Planning grant and £2000 more in grants from KCC),</t>
  </si>
  <si>
    <t>4 Staff Costs</t>
  </si>
  <si>
    <t>The increase in staff costs in 2018/19 can be attibuted to the Counicl's decision to employ an Assistant Clerk, to  start working alongisde the Clerk and this took effect from  the end of July 2018.The Assistant Clerk was  employed for 10 hours per week to asssit the Clerk who works 19 hours per week.</t>
  </si>
  <si>
    <t>5 Loan Interest/Capital Repayment</t>
  </si>
  <si>
    <t>6 All Other Payments</t>
  </si>
  <si>
    <t xml:space="preserve">Expenditure in 2018/19 was £20217 higher than in 2017/18  and whilst a very small amount of this was due to increased expediture from precept,after staff salaries were deducted (£582 more for the year) and income  (£486 more) , the majority (£16929 more) was attributable to increased expenditure from Reserves, with £21761 spent in 2018/19 against £4832 in 2017/18. This had the knock on effect that £2219 more was also  spent in VAT during 2018/19. The increased expenditure from the Reserves in 2018/19 can be attributed to several major causes including remedial roof  and other works to the Institute Building £3573 , emergency tree removal and works £2250, works to the Village Hall including the replacement of the front door, outside lights and remedial works to the parking area £6628, as well as the purchase of new laptops and office equipment  for the clerks and councillors £4723. These plus smaller items all amounting to a total expediture from reserves of £21761 in 2018/19. </t>
  </si>
  <si>
    <t>7 Balances Carried Forward</t>
  </si>
  <si>
    <t>VARIANCE EXPLANATION NOT REQUIRED</t>
  </si>
  <si>
    <t>8 Total Cash and Short Term Investments</t>
  </si>
  <si>
    <t>9 Total Fixed Assets plus Other Long Term Investments and Assets</t>
  </si>
  <si>
    <t>A reduction of £70,000 in the Council's assets  occured when the Longterm investment worth £70,000 matured in March 2019, as this was not automatically reinvested. This was counter balanced by an increase of £14791 throughout 2019 owing to  purchases made by the Council  - made up of posts for Fromandez Drive (£1626), New speedwatch equipment (£2145), Speed indicator device (£6297),  new laptops for councillors and clerks (£4000) , new office equipment and furntiture (£723). After the removal of items which were no longer  viable for the Council to use (old speedwatch equipment, old laptops and printer) which amounted to £2677, there was a balance of £107315 .</t>
  </si>
  <si>
    <t>10 Total Borrowings</t>
  </si>
  <si>
    <t>Rounding errors of up to £2 are tolerable</t>
  </si>
  <si>
    <t>Variances of £200 or less are tolerable</t>
  </si>
  <si>
    <t>BOX 10 VARIANCE EXPLANATION NOT REQUIRED IF CHANGE CAN BE EXPLAINED BY BOX 5 (CAPITAL PLUS INTEREST PAYMENT)</t>
  </si>
  <si>
    <t>Explanation for ‘high’ reserves</t>
  </si>
  <si>
    <t>(Please complete the highlighted boxes.)</t>
  </si>
  <si>
    <t>Box 7 is more than twice Box 2 because the authority held the following breakdown of reserves at the year end:</t>
  </si>
  <si>
    <t>Earmarked reserves:</t>
  </si>
  <si>
    <t>Reserve 1</t>
  </si>
  <si>
    <t>Reserve 2</t>
  </si>
  <si>
    <t>Reserve 3</t>
  </si>
  <si>
    <t>Reserve 4</t>
  </si>
  <si>
    <t>Reserve 5</t>
  </si>
  <si>
    <t>Reserve 6</t>
  </si>
  <si>
    <t>Reserve 7</t>
  </si>
  <si>
    <t>General reserve</t>
  </si>
  <si>
    <t>Total reserves (must agree to Box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</si>
</sst>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b/>
      <sz val="14"/>
      <name val="Arial"/>
      <family val="2"/>
    </font>
    <font>
      <b/>
      <sz val="12"/>
      <name val="Arial"/>
      <family val="2"/>
    </font>
    <font>
      <b/>
      <sz val="10"/>
      <name val="Arial"/>
      <family val="2"/>
    </font>
    <font>
      <b/>
      <sz val="10"/>
      <color indexed="10"/>
      <name val="Arial"/>
      <family val="2"/>
    </font>
    <font>
      <b/>
      <u/>
      <sz val="10"/>
      <color indexed="62"/>
      <name val="Arial"/>
      <family val="2"/>
    </font>
    <font>
      <b/>
      <sz val="11"/>
      <color indexed="8"/>
      <name val="Arial"/>
      <family val="2"/>
    </font>
    <font>
      <b/>
      <sz val="8"/>
      <color indexed="8"/>
      <name val="Arial"/>
      <family val="2"/>
    </font>
    <font>
      <sz val="10"/>
      <color indexed="8"/>
      <name val="Arial"/>
      <family val="2"/>
    </font>
    <font>
      <b/>
      <u/>
      <sz val="11"/>
      <color indexed="8"/>
      <name val="Arial"/>
      <family val="2"/>
    </font>
    <font>
      <b/>
      <sz val="11"/>
      <color theme="1"/>
      <name val="Calibri"/>
      <family val="2"/>
      <scheme val="minor"/>
    </font>
    <font>
      <sz val="11"/>
      <color theme="1"/>
      <name val="Arial"/>
      <family val="2"/>
    </font>
    <font>
      <b/>
      <sz val="11"/>
      <color rgb="FFFF0000"/>
      <name val="Arial"/>
      <family val="2"/>
    </font>
    <font>
      <b/>
      <sz val="11"/>
      <color theme="1"/>
      <name val="Arial"/>
      <family val="2"/>
    </font>
    <font>
      <sz val="8"/>
      <color theme="1"/>
      <name val="Arial"/>
      <family val="2"/>
    </font>
    <font>
      <sz val="10"/>
      <color theme="1"/>
      <name val="Symbol"/>
      <family val="1"/>
      <charset val="2"/>
    </font>
    <font>
      <b/>
      <sz val="14"/>
      <color theme="1"/>
      <name val="Calibri"/>
      <family val="2"/>
      <scheme val="minor"/>
    </font>
    <font>
      <b/>
      <sz val="10"/>
      <color theme="1"/>
      <name val="Arial"/>
      <family val="2"/>
    </font>
  </fonts>
  <fills count="9">
    <fill>
      <patternFill patternType="none"/>
    </fill>
    <fill>
      <patternFill patternType="gray125"/>
    </fill>
    <fill>
      <patternFill patternType="solid">
        <fgColor indexed="13"/>
        <bgColor indexed="64"/>
      </patternFill>
    </fill>
    <fill>
      <patternFill patternType="solid">
        <fgColor rgb="FF66CCFF"/>
        <bgColor indexed="64"/>
      </patternFill>
    </fill>
    <fill>
      <patternFill patternType="solid">
        <fgColor rgb="FF92D050"/>
        <bgColor indexed="64"/>
      </patternFill>
    </fill>
    <fill>
      <patternFill patternType="solid">
        <fgColor rgb="FFFF0000"/>
        <bgColor indexed="64"/>
      </patternFill>
    </fill>
    <fill>
      <patternFill patternType="solid">
        <fgColor rgb="FFFF66FF"/>
        <bgColor indexed="64"/>
      </patternFill>
    </fill>
    <fill>
      <patternFill patternType="solid">
        <fgColor rgb="FFFFFF00"/>
        <bgColor indexed="64"/>
      </patternFill>
    </fill>
    <fill>
      <patternFill patternType="solid">
        <fgColor rgb="FF00B0F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style="medium">
        <color indexed="64"/>
      </right>
      <top/>
      <bottom/>
      <diagonal/>
    </border>
  </borders>
  <cellStyleXfs count="1">
    <xf numFmtId="0" fontId="0" fillId="0" borderId="0"/>
  </cellStyleXfs>
  <cellXfs count="49">
    <xf numFmtId="0" fontId="0" fillId="0" borderId="0" xfId="0"/>
    <xf numFmtId="0" fontId="4" fillId="0" borderId="0" xfId="0" applyFont="1"/>
    <xf numFmtId="3" fontId="3" fillId="2" borderId="1" xfId="0" applyNumberFormat="1" applyFont="1" applyFill="1" applyBorder="1" applyAlignment="1" applyProtection="1">
      <alignment horizontal="center"/>
      <protection locked="0"/>
    </xf>
    <xf numFmtId="0" fontId="11" fillId="0" borderId="0" xfId="0" applyFont="1"/>
    <xf numFmtId="0" fontId="11" fillId="0" borderId="0" xfId="0" applyFont="1" applyAlignment="1">
      <alignment horizontal="center"/>
    </xf>
    <xf numFmtId="3" fontId="11" fillId="0" borderId="0" xfId="0" applyNumberFormat="1" applyFont="1"/>
    <xf numFmtId="10" fontId="11" fillId="0" borderId="0" xfId="0" applyNumberFormat="1" applyFont="1"/>
    <xf numFmtId="3" fontId="3" fillId="3" borderId="1" xfId="0" applyNumberFormat="1" applyFont="1" applyFill="1" applyBorder="1" applyAlignment="1" applyProtection="1">
      <alignment horizontal="center"/>
      <protection locked="0"/>
    </xf>
    <xf numFmtId="0" fontId="2" fillId="0" borderId="0" xfId="0" applyFont="1" applyAlignment="1">
      <alignment vertical="top"/>
    </xf>
    <xf numFmtId="0" fontId="11" fillId="4" borderId="2" xfId="0" applyFont="1" applyFill="1" applyBorder="1" applyAlignment="1">
      <alignment wrapText="1"/>
    </xf>
    <xf numFmtId="0" fontId="12" fillId="0" borderId="0" xfId="0" applyFont="1"/>
    <xf numFmtId="0" fontId="11" fillId="0" borderId="0" xfId="0" applyFont="1" applyAlignment="1">
      <alignment wrapText="1"/>
    </xf>
    <xf numFmtId="0" fontId="11" fillId="0" borderId="2" xfId="0" applyFont="1" applyBorder="1" applyAlignment="1">
      <alignment wrapText="1"/>
    </xf>
    <xf numFmtId="0" fontId="11" fillId="5" borderId="2" xfId="0" applyFont="1" applyFill="1" applyBorder="1" applyAlignment="1">
      <alignment wrapText="1"/>
    </xf>
    <xf numFmtId="0" fontId="11" fillId="0" borderId="0" xfId="0" applyFont="1" applyFill="1" applyAlignment="1">
      <alignment vertical="center"/>
    </xf>
    <xf numFmtId="0" fontId="11" fillId="0" borderId="0" xfId="0" applyFont="1" applyFill="1"/>
    <xf numFmtId="3" fontId="3" fillId="0" borderId="0" xfId="0" applyNumberFormat="1" applyFont="1" applyFill="1" applyBorder="1" applyAlignment="1" applyProtection="1">
      <alignment horizontal="center"/>
      <protection locked="0"/>
    </xf>
    <xf numFmtId="10" fontId="11" fillId="0" borderId="0" xfId="0" applyNumberFormat="1" applyFont="1" applyFill="1"/>
    <xf numFmtId="0" fontId="11" fillId="0" borderId="0" xfId="0" applyFont="1" applyFill="1" applyAlignment="1">
      <alignment horizontal="center"/>
    </xf>
    <xf numFmtId="0" fontId="11" fillId="0" borderId="0" xfId="0" applyFont="1" applyBorder="1" applyAlignment="1">
      <alignment horizontal="center" wrapText="1"/>
    </xf>
    <xf numFmtId="0" fontId="13" fillId="6" borderId="2" xfId="0" applyFont="1" applyFill="1" applyBorder="1" applyAlignment="1">
      <alignment horizontal="center" wrapText="1"/>
    </xf>
    <xf numFmtId="0" fontId="11" fillId="0" borderId="0" xfId="0" applyFont="1" applyFill="1" applyBorder="1" applyAlignment="1">
      <alignment horizontal="left" vertical="top" wrapText="1"/>
    </xf>
    <xf numFmtId="0" fontId="13" fillId="0" borderId="0" xfId="0" applyFont="1"/>
    <xf numFmtId="0" fontId="11" fillId="0" borderId="0" xfId="0" applyFont="1" applyFill="1" applyAlignment="1">
      <alignment wrapText="1"/>
    </xf>
    <xf numFmtId="0" fontId="14" fillId="0" borderId="0" xfId="0" applyFont="1"/>
    <xf numFmtId="0" fontId="15" fillId="0" borderId="0" xfId="0" applyFont="1" applyAlignment="1">
      <alignment horizontal="left" vertical="center" indent="2"/>
    </xf>
    <xf numFmtId="0" fontId="10" fillId="0" borderId="0" xfId="0" applyFont="1"/>
    <xf numFmtId="0" fontId="16" fillId="0" borderId="0" xfId="0" applyFont="1"/>
    <xf numFmtId="0" fontId="0" fillId="0" borderId="3" xfId="0" applyBorder="1"/>
    <xf numFmtId="0" fontId="0" fillId="7" borderId="0" xfId="0" applyFill="1"/>
    <xf numFmtId="0" fontId="10" fillId="0" borderId="4" xfId="0" applyFont="1" applyBorder="1"/>
    <xf numFmtId="3" fontId="3" fillId="8" borderId="0" xfId="0" applyNumberFormat="1" applyFont="1" applyFill="1" applyBorder="1" applyAlignment="1" applyProtection="1">
      <alignment horizontal="center"/>
      <protection locked="0"/>
    </xf>
    <xf numFmtId="0" fontId="13" fillId="0" borderId="0" xfId="0" applyFont="1" applyAlignment="1">
      <alignment horizontal="center"/>
    </xf>
    <xf numFmtId="0" fontId="13" fillId="0" borderId="0" xfId="0" applyFont="1" applyAlignment="1">
      <alignment horizontal="center" wrapText="1"/>
    </xf>
    <xf numFmtId="0" fontId="13" fillId="0" borderId="2" xfId="0" applyFont="1" applyBorder="1" applyAlignment="1">
      <alignment wrapText="1"/>
    </xf>
    <xf numFmtId="0" fontId="0" fillId="0" borderId="0" xfId="0" applyFont="1"/>
    <xf numFmtId="0" fontId="11" fillId="8" borderId="0" xfId="0" applyFont="1" applyFill="1" applyAlignment="1">
      <alignment horizontal="center"/>
    </xf>
    <xf numFmtId="0" fontId="11" fillId="0" borderId="0" xfId="0" applyFont="1" applyAlignment="1">
      <alignment vertical="center"/>
    </xf>
    <xf numFmtId="0" fontId="11" fillId="0" borderId="0" xfId="0" applyFont="1" applyBorder="1" applyAlignment="1">
      <alignment horizontal="left" vertical="center"/>
    </xf>
    <xf numFmtId="0" fontId="11" fillId="0" borderId="0" xfId="0" applyFont="1" applyAlignment="1">
      <alignment wrapText="1"/>
    </xf>
    <xf numFmtId="0" fontId="11" fillId="0" borderId="0" xfId="0" applyFont="1" applyAlignment="1">
      <alignment vertical="center"/>
    </xf>
    <xf numFmtId="0" fontId="1" fillId="0" borderId="0" xfId="0" applyFont="1" applyBorder="1" applyAlignment="1">
      <alignment horizontal="left" vertical="center"/>
    </xf>
    <xf numFmtId="0" fontId="11" fillId="0" borderId="0" xfId="0" applyFont="1" applyBorder="1" applyAlignment="1">
      <alignment horizontal="left"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11" fillId="0" borderId="0" xfId="0" applyFont="1" applyAlignment="1">
      <alignment wrapText="1"/>
    </xf>
    <xf numFmtId="0" fontId="11" fillId="0" borderId="5" xfId="0" applyFont="1" applyBorder="1" applyAlignment="1">
      <alignment wrapText="1"/>
    </xf>
    <xf numFmtId="0" fontId="17" fillId="0" borderId="0" xfId="0" applyFont="1" applyAlignment="1">
      <alignment horizontal="left" vertical="center" wrapText="1"/>
    </xf>
    <xf numFmtId="0" fontId="17" fillId="0" borderId="0" xfId="0" applyFont="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6"/>
  <sheetViews>
    <sheetView tabSelected="1" topLeftCell="A12" workbookViewId="0">
      <selection activeCell="N29" sqref="N28:N29"/>
    </sheetView>
  </sheetViews>
  <sheetFormatPr defaultRowHeight="14.25"/>
  <cols>
    <col min="1" max="1" width="10.85546875" style="3" customWidth="1"/>
    <col min="2" max="2" width="9.140625" style="3"/>
    <col min="3" max="3" width="32.5703125" style="3" customWidth="1"/>
    <col min="4" max="4" width="9.140625" style="3"/>
    <col min="5" max="5" width="3.28515625" style="3" customWidth="1"/>
    <col min="6" max="6" width="9.140625" style="3"/>
    <col min="7" max="7" width="10.140625" style="3" customWidth="1"/>
    <col min="8" max="8" width="9.5703125" style="3" customWidth="1"/>
    <col min="9" max="11" width="9.140625" style="3" hidden="1" customWidth="1"/>
    <col min="12" max="12" width="13.28515625" style="3" customWidth="1"/>
    <col min="13" max="13" width="50.42578125" style="11" bestFit="1" customWidth="1"/>
    <col min="14" max="14" width="86" style="3" bestFit="1" customWidth="1"/>
    <col min="15" max="22" width="9.140625" style="15"/>
    <col min="23" max="16384" width="9.140625" style="3"/>
  </cols>
  <sheetData>
    <row r="1" spans="1:14" ht="18">
      <c r="A1" s="41" t="s">
        <v>0</v>
      </c>
      <c r="B1" s="42"/>
      <c r="C1" s="42"/>
      <c r="D1" s="42"/>
      <c r="E1" s="42"/>
      <c r="F1" s="42"/>
      <c r="G1" s="42"/>
      <c r="H1" s="42"/>
      <c r="I1" s="42"/>
      <c r="J1" s="42"/>
      <c r="K1" s="42"/>
      <c r="L1" s="8"/>
      <c r="M1" s="39"/>
    </row>
    <row r="2" spans="1:14" ht="15.75">
      <c r="A2" s="24" t="s">
        <v>1</v>
      </c>
      <c r="B2" s="38"/>
      <c r="C2" s="31" t="s">
        <v>2</v>
      </c>
      <c r="D2" s="38"/>
      <c r="E2" s="38"/>
      <c r="F2" s="38"/>
      <c r="G2" s="38"/>
      <c r="H2" s="38"/>
      <c r="I2" s="38"/>
      <c r="J2" s="38"/>
      <c r="K2" s="38"/>
      <c r="L2" s="8"/>
      <c r="M2" s="39"/>
    </row>
    <row r="3" spans="1:14" ht="14.25" customHeight="1">
      <c r="A3" s="24" t="s">
        <v>3</v>
      </c>
      <c r="C3" s="36" t="s">
        <v>4</v>
      </c>
      <c r="L3" s="8"/>
      <c r="M3" s="39"/>
    </row>
    <row r="4" spans="1:14">
      <c r="A4" s="1" t="s">
        <v>5</v>
      </c>
      <c r="M4" s="39"/>
    </row>
    <row r="5" spans="1:14" ht="83.25" customHeight="1">
      <c r="A5" s="47" t="s">
        <v>6</v>
      </c>
      <c r="B5" s="48"/>
      <c r="C5" s="48"/>
      <c r="D5" s="48"/>
      <c r="E5" s="48"/>
      <c r="F5" s="48"/>
      <c r="G5" s="48"/>
      <c r="H5" s="48"/>
      <c r="M5" s="39"/>
    </row>
    <row r="6" spans="1:14">
      <c r="A6" s="25"/>
      <c r="M6" s="39"/>
    </row>
    <row r="7" spans="1:14" ht="15">
      <c r="A7" s="25"/>
      <c r="D7" s="4"/>
      <c r="F7" s="4"/>
      <c r="M7" s="39"/>
      <c r="N7" s="22"/>
    </row>
    <row r="8" spans="1:14" ht="44.25">
      <c r="D8" s="32" t="s">
        <v>7</v>
      </c>
      <c r="E8" s="22"/>
      <c r="F8" s="32" t="s">
        <v>8</v>
      </c>
      <c r="G8" s="32" t="s">
        <v>9</v>
      </c>
      <c r="H8" s="32" t="s">
        <v>9</v>
      </c>
      <c r="I8" s="32"/>
      <c r="J8" s="32"/>
      <c r="K8" s="32"/>
      <c r="L8" s="33" t="s">
        <v>10</v>
      </c>
      <c r="M8" s="9" t="s">
        <v>11</v>
      </c>
      <c r="N8" s="34" t="s">
        <v>12</v>
      </c>
    </row>
    <row r="9" spans="1:14" ht="15">
      <c r="D9" s="32" t="s">
        <v>13</v>
      </c>
      <c r="E9" s="22"/>
      <c r="F9" s="32" t="s">
        <v>13</v>
      </c>
      <c r="G9" s="32" t="s">
        <v>13</v>
      </c>
      <c r="H9" s="32" t="s">
        <v>14</v>
      </c>
      <c r="I9" s="32"/>
      <c r="J9" s="32"/>
      <c r="K9" s="22"/>
      <c r="L9" s="22"/>
      <c r="M9" s="39"/>
      <c r="N9" s="39"/>
    </row>
    <row r="10" spans="1:14" ht="15" thickBot="1">
      <c r="D10" s="4"/>
      <c r="E10" s="4"/>
      <c r="M10" s="39"/>
      <c r="N10" s="39"/>
    </row>
    <row r="11" spans="1:14" ht="44.25" customHeight="1" thickBot="1">
      <c r="A11" s="43" t="s">
        <v>15</v>
      </c>
      <c r="B11" s="43"/>
      <c r="C11" s="43"/>
      <c r="D11" s="7">
        <v>56574</v>
      </c>
      <c r="F11" s="7">
        <v>71897</v>
      </c>
      <c r="G11" s="5">
        <v>15323</v>
      </c>
      <c r="M11" s="9" t="str">
        <f>IF(F11=D23,"Explanation of % variance from PY opening balance not required - Balance brought forward agrees","Explanation of % variance from PY opening balance not required - Balance brought forward does not agree, query this")</f>
        <v>Explanation of % variance from PY opening balance not required - Balance brought forward agrees</v>
      </c>
      <c r="N11" s="12"/>
    </row>
    <row r="12" spans="1:14" ht="15" thickBot="1">
      <c r="D12" s="5"/>
      <c r="F12" s="5"/>
      <c r="M12" s="39"/>
      <c r="N12" s="39"/>
    </row>
    <row r="13" spans="1:14" ht="31.5" customHeight="1" thickBot="1">
      <c r="A13" s="44" t="s">
        <v>16</v>
      </c>
      <c r="B13" s="45"/>
      <c r="C13" s="46"/>
      <c r="D13" s="7">
        <v>85395</v>
      </c>
      <c r="F13" s="7">
        <v>90000</v>
      </c>
      <c r="G13" s="5">
        <f>F13-D13</f>
        <v>4605</v>
      </c>
      <c r="H13" s="6">
        <f>IF((D13&gt;F13),(D13-F13)/D13,IF(D13&lt;F13,-(D13-F13)/D13,IF(D13=F13,0)))</f>
        <v>5.3925873880203756E-2</v>
      </c>
      <c r="I13" s="3">
        <f>IF(D13-F13&lt;200,0,IF(D13-F13&gt;200,1,IF(D13-F13=200,1)))</f>
        <v>0</v>
      </c>
      <c r="J13" s="3">
        <f>IF(F13-D13&lt;200,0,IF(F13-D13&gt;200,1,IF(F13-D13=200,1)))</f>
        <v>1</v>
      </c>
      <c r="K13" s="4">
        <f>IF(H13&lt;0.15,0,IF(H13&gt;0.15,1,IF(H13=0.15,1)))</f>
        <v>0</v>
      </c>
      <c r="L13" s="4" t="str">
        <f>IF(H13&lt;15%, "NO","YES")</f>
        <v>NO</v>
      </c>
      <c r="M13" s="9" t="str">
        <f>IF((L13="YES")*AND(I13+J13&lt;1),"Explanation not required, difference less than £200"," ")</f>
        <v xml:space="preserve"> </v>
      </c>
      <c r="N13" s="12"/>
    </row>
    <row r="14" spans="1:14" ht="15" thickBot="1">
      <c r="D14" s="5"/>
      <c r="F14" s="5"/>
      <c r="G14" s="5"/>
      <c r="H14" s="6"/>
      <c r="K14" s="4"/>
      <c r="L14" s="4"/>
      <c r="M14" s="39"/>
      <c r="N14" s="39"/>
    </row>
    <row r="15" spans="1:14" ht="20.100000000000001" customHeight="1" thickBot="1">
      <c r="A15" s="40" t="s">
        <v>17</v>
      </c>
      <c r="B15" s="40"/>
      <c r="C15" s="40"/>
      <c r="D15" s="7">
        <v>15557</v>
      </c>
      <c r="F15" s="7">
        <v>94513</v>
      </c>
      <c r="G15" s="5">
        <f>F15-D15</f>
        <v>78956</v>
      </c>
      <c r="H15" s="6">
        <f>IF((D15&gt;F15),(D15-F15)/D15,IF(D15&lt;F15,-(D15-F15)/D15,IF(D15=F15,0)))</f>
        <v>5.075271581924536</v>
      </c>
      <c r="I15" s="3">
        <f>IF(D15-F15&lt;200,0,IF(D15-F15&gt;200,1,IF(D15-F15=200,1)))</f>
        <v>0</v>
      </c>
      <c r="J15" s="3">
        <f>IF(F15-D15&lt;200,0,IF(F15-D15&gt;200,1,IF(F15-D15=200,1)))</f>
        <v>1</v>
      </c>
      <c r="K15" s="4">
        <f>IF(H15&lt;0.15,0,IF(H15&gt;0.15,1,IF(H15=0.15,1)))</f>
        <v>1</v>
      </c>
      <c r="L15" s="4" t="str">
        <f>IF(H15&lt;15%, "NO","YES")</f>
        <v>YES</v>
      </c>
      <c r="M15" s="9" t="s">
        <v>18</v>
      </c>
      <c r="N15" s="12"/>
    </row>
    <row r="16" spans="1:14" ht="15" thickBot="1">
      <c r="D16" s="5"/>
      <c r="F16" s="5"/>
      <c r="G16" s="5"/>
      <c r="H16" s="6"/>
      <c r="K16" s="4"/>
      <c r="L16" s="4"/>
      <c r="M16" s="39"/>
      <c r="N16" s="39"/>
    </row>
    <row r="17" spans="1:14" ht="20.100000000000001" customHeight="1" thickBot="1">
      <c r="A17" s="40" t="s">
        <v>19</v>
      </c>
      <c r="B17" s="40"/>
      <c r="C17" s="40"/>
      <c r="D17" s="7">
        <v>16468</v>
      </c>
      <c r="F17" s="7">
        <v>22923</v>
      </c>
      <c r="G17" s="5">
        <f>F17-D17</f>
        <v>6455</v>
      </c>
      <c r="H17" s="6">
        <f>IF((D17&gt;F17),(D17-F17)/D17,IF(D17&lt;F17,-(D17-F17)/D17,IF(D17=F17,0)))</f>
        <v>0.39197230993441828</v>
      </c>
      <c r="I17" s="3">
        <f>IF(D17-F17&lt;200,0,IF(D17-F17&gt;200,1,IF(D17-F17=200,1)))</f>
        <v>0</v>
      </c>
      <c r="J17" s="3">
        <f>IF(F17-D17&lt;200,0,IF(F17-D17&gt;200,1,IF(F17-D17=200,1)))</f>
        <v>1</v>
      </c>
      <c r="K17" s="4">
        <f>IF(H17&lt;0.15,0,IF(H17&gt;0.15,1,IF(H17=0.15,1)))</f>
        <v>1</v>
      </c>
      <c r="L17" s="4" t="str">
        <f>IF(H17&lt;15%, "NO","YES")</f>
        <v>YES</v>
      </c>
      <c r="M17" s="9" t="s">
        <v>20</v>
      </c>
      <c r="N17" s="12"/>
    </row>
    <row r="18" spans="1:14" ht="15" thickBot="1">
      <c r="D18" s="5"/>
      <c r="F18" s="5"/>
      <c r="G18" s="5"/>
      <c r="H18" s="6"/>
      <c r="K18" s="4"/>
      <c r="L18" s="4"/>
      <c r="M18" s="39"/>
      <c r="N18" s="39"/>
    </row>
    <row r="19" spans="1:14" ht="20.100000000000001" customHeight="1" thickBot="1">
      <c r="A19" s="40" t="s">
        <v>21</v>
      </c>
      <c r="B19" s="40"/>
      <c r="C19" s="40"/>
      <c r="D19" s="7">
        <v>0</v>
      </c>
      <c r="F19" s="7">
        <v>0</v>
      </c>
      <c r="G19" s="5">
        <f>F19-D19</f>
        <v>0</v>
      </c>
      <c r="H19" s="6">
        <f>IF((D19&gt;F19),(D19-F19)/D19,IF(D19&lt;F19,-(D19-F19)/D19,IF(D19=F19,0)))</f>
        <v>0</v>
      </c>
      <c r="I19" s="3">
        <f>IF(D19-F19&lt;200,0,IF(D19-F19&gt;200,1,IF(D19-F19=200,1)))</f>
        <v>0</v>
      </c>
      <c r="J19" s="3">
        <f>IF(F19-D19&lt;200,0,IF(F19-D19&gt;200,1,IF(F19-D19=200,1)))</f>
        <v>0</v>
      </c>
      <c r="K19" s="4">
        <f>IF(H19&lt;0.15,0,IF(H19&gt;0.15,1,IF(H19=0.15,1)))</f>
        <v>0</v>
      </c>
      <c r="L19" s="4" t="str">
        <f>IF(H19&lt;15%, "NO","YES")</f>
        <v>NO</v>
      </c>
      <c r="M19" s="9" t="str">
        <f>IF((L19="YES")*AND(I19+J19&lt;1),"Explanation not required, difference less than £200"," ")</f>
        <v xml:space="preserve"> </v>
      </c>
      <c r="N19" s="12"/>
    </row>
    <row r="20" spans="1:14" ht="15" thickBot="1">
      <c r="D20" s="5"/>
      <c r="F20" s="5"/>
      <c r="G20" s="5"/>
      <c r="H20" s="6"/>
      <c r="K20" s="4"/>
      <c r="L20" s="4"/>
      <c r="M20" s="39"/>
      <c r="N20" s="39"/>
    </row>
    <row r="21" spans="1:14" ht="20.100000000000001" customHeight="1" thickBot="1">
      <c r="A21" s="40" t="s">
        <v>22</v>
      </c>
      <c r="B21" s="40"/>
      <c r="C21" s="40"/>
      <c r="D21" s="7">
        <v>69160</v>
      </c>
      <c r="F21" s="7">
        <v>89377</v>
      </c>
      <c r="G21" s="5">
        <f>F21-D21</f>
        <v>20217</v>
      </c>
      <c r="H21" s="6">
        <f>IF((D21&gt;F21),(D21-F21)/D21,IF(D21&lt;F21,-(D21-F21)/D21,IF(D21=F21,0)))</f>
        <v>0.29232215153267782</v>
      </c>
      <c r="I21" s="3">
        <f>IF(D21-F21&lt;200,0,IF(D21-F21&gt;200,1,IF(D21-F21=200,1)))</f>
        <v>0</v>
      </c>
      <c r="J21" s="3">
        <f>IF(F21-D21&lt;200,0,IF(F21-D21&gt;200,1,IF(F21-D21=200,1)))</f>
        <v>1</v>
      </c>
      <c r="K21" s="4">
        <f>IF(H21&lt;0.15,0,IF(H21&gt;0.15,1,IF(H21=0.15,1)))</f>
        <v>1</v>
      </c>
      <c r="L21" s="4" t="str">
        <f>IF(H21&lt;15%, "NO","YES")</f>
        <v>YES</v>
      </c>
      <c r="M21" s="9" t="s">
        <v>23</v>
      </c>
      <c r="N21" s="12"/>
    </row>
    <row r="22" spans="1:14" ht="15" thickBot="1">
      <c r="D22" s="5"/>
      <c r="F22" s="5"/>
      <c r="G22" s="5"/>
      <c r="H22" s="6"/>
      <c r="K22" s="4"/>
      <c r="L22" s="4"/>
      <c r="M22" s="39"/>
      <c r="N22" s="39"/>
    </row>
    <row r="23" spans="1:14" ht="20.100000000000001" customHeight="1" thickBot="1">
      <c r="A23" s="37" t="s">
        <v>24</v>
      </c>
      <c r="D23" s="2">
        <v>71897</v>
      </c>
      <c r="F23" s="2">
        <f>F11+F13+F15-F17-F19-F21</f>
        <v>144110</v>
      </c>
      <c r="G23" s="5"/>
      <c r="H23" s="6"/>
      <c r="K23" s="4"/>
      <c r="L23" s="4"/>
      <c r="M23" s="13" t="s">
        <v>25</v>
      </c>
      <c r="N23" s="39"/>
    </row>
    <row r="24" spans="1:14" s="15" customFormat="1" ht="15">
      <c r="A24" s="14"/>
      <c r="D24" s="16"/>
      <c r="F24" s="16"/>
      <c r="G24" s="5"/>
      <c r="H24" s="17"/>
      <c r="K24" s="18"/>
      <c r="L24" s="19" t="str">
        <f>IF(F23&gt;(2*F13),"YES","NO")</f>
        <v>NO</v>
      </c>
      <c r="M24" s="20" t="str">
        <f>IF(F23&gt;(2*F13),"EXPLANATION REQUIRED ON RESERVES TAB AS TO WHY CARRY FORWARD RESERVES ARE GREATER THAN TWICE INCOME FROM LOCAL TAXATION/LEVIES"," ")</f>
        <v xml:space="preserve"> </v>
      </c>
      <c r="N24" s="23"/>
    </row>
    <row r="25" spans="1:14" ht="15" thickBot="1">
      <c r="D25" s="5"/>
      <c r="F25" s="5"/>
      <c r="G25" s="5"/>
      <c r="H25" s="6"/>
      <c r="K25" s="4"/>
      <c r="L25" s="4"/>
      <c r="M25" s="39"/>
      <c r="N25" s="39"/>
    </row>
    <row r="26" spans="1:14" ht="20.100000000000001" customHeight="1" thickBot="1">
      <c r="A26" s="40" t="s">
        <v>26</v>
      </c>
      <c r="B26" s="40"/>
      <c r="C26" s="40"/>
      <c r="D26" s="7">
        <v>71897</v>
      </c>
      <c r="F26" s="7">
        <v>144110</v>
      </c>
      <c r="G26" s="5"/>
      <c r="H26" s="6"/>
      <c r="K26" s="4"/>
      <c r="L26" s="4"/>
      <c r="M26" s="13" t="s">
        <v>25</v>
      </c>
      <c r="N26" s="39"/>
    </row>
    <row r="27" spans="1:14" ht="15" thickBot="1">
      <c r="D27" s="5"/>
      <c r="F27" s="5"/>
      <c r="G27" s="5"/>
      <c r="H27" s="6"/>
      <c r="K27" s="4"/>
      <c r="L27" s="4"/>
      <c r="M27" s="39"/>
      <c r="N27" s="39"/>
    </row>
    <row r="28" spans="1:14" ht="20.100000000000001" customHeight="1" thickBot="1">
      <c r="A28" s="40" t="s">
        <v>27</v>
      </c>
      <c r="B28" s="40"/>
      <c r="C28" s="40"/>
      <c r="D28" s="7">
        <v>165201</v>
      </c>
      <c r="F28" s="7">
        <v>107315</v>
      </c>
      <c r="G28" s="5">
        <f>F28-D28</f>
        <v>-57886</v>
      </c>
      <c r="H28" s="6">
        <f>IF((D28&gt;F28),(D28-F28)/D28,IF(D28&lt;F28,-(D28-F28)/D28,IF(D28=F28,0)))</f>
        <v>0.35039739468889414</v>
      </c>
      <c r="I28" s="3">
        <f>IF(D28-F28&lt;200,0,IF(D28-F28&gt;200,1,IF(D28-F28=200,1)))</f>
        <v>1</v>
      </c>
      <c r="J28" s="3">
        <f>IF(F28-D28&lt;200,0,IF(F28-D28&gt;200,1,IF(F28-D28=200,1)))</f>
        <v>0</v>
      </c>
      <c r="K28" s="4">
        <f>IF(H28&lt;0.15,0,IF(H28&gt;0.15,1,IF(H28=0.15,1)))</f>
        <v>1</v>
      </c>
      <c r="L28" s="4" t="str">
        <f>IF(H28&lt;15%, "NO","YES")</f>
        <v>YES</v>
      </c>
      <c r="M28" s="9" t="s">
        <v>28</v>
      </c>
      <c r="N28" s="12"/>
    </row>
    <row r="29" spans="1:14" ht="15" thickBot="1">
      <c r="D29" s="5"/>
      <c r="F29" s="5"/>
      <c r="G29" s="5"/>
      <c r="H29" s="6"/>
      <c r="K29" s="4"/>
      <c r="L29" s="4"/>
      <c r="M29" s="39"/>
      <c r="N29" s="39"/>
    </row>
    <row r="30" spans="1:14" ht="20.100000000000001" customHeight="1" thickBot="1">
      <c r="A30" s="40" t="s">
        <v>29</v>
      </c>
      <c r="B30" s="40"/>
      <c r="C30" s="40"/>
      <c r="D30" s="7">
        <v>0</v>
      </c>
      <c r="F30" s="7">
        <v>0</v>
      </c>
      <c r="G30" s="5">
        <f>F30-D30</f>
        <v>0</v>
      </c>
      <c r="H30" s="6">
        <f>IF((D30&gt;F30),(D30-F30)/D30,IF(D30&lt;F30,-(D30-F30)/D30,IF(D30=F30,0)))</f>
        <v>0</v>
      </c>
      <c r="I30" s="3">
        <f>IF(D30-F30&lt;100,0,IF(D30-F30&gt;100,1,IF(D30-F30=100,1)))</f>
        <v>0</v>
      </c>
      <c r="J30" s="3">
        <f>IF(F30-D30&lt;100,0,IF(F30-D30&gt;100,1,IF(F30-D30=100,1)))</f>
        <v>0</v>
      </c>
      <c r="K30" s="4">
        <f>IF(H30&lt;0.15,0,IF(H30&gt;0.15,1,IF(H30=0.15,1)))</f>
        <v>0</v>
      </c>
      <c r="L30" s="4" t="str">
        <f>IF(H30&lt;15%, "NO","YES")</f>
        <v>NO</v>
      </c>
      <c r="M30" s="9" t="str">
        <f>IF((L30="YES")*AND(I30+J30&lt;1),"Explanation not required, difference less than £200"," ")</f>
        <v xml:space="preserve"> </v>
      </c>
      <c r="N30" s="12"/>
    </row>
    <row r="31" spans="1:14">
      <c r="H31" s="6"/>
      <c r="K31" s="4"/>
      <c r="L31" s="4"/>
      <c r="M31" s="39"/>
      <c r="N31" s="39"/>
    </row>
    <row r="32" spans="1:14" ht="15">
      <c r="C32" s="10" t="s">
        <v>30</v>
      </c>
      <c r="M32" s="39"/>
    </row>
    <row r="33" spans="3:22" ht="15" customHeight="1">
      <c r="M33" s="39"/>
      <c r="O33" s="21"/>
      <c r="P33" s="21"/>
      <c r="Q33" s="21"/>
      <c r="R33" s="21"/>
      <c r="S33" s="21"/>
      <c r="T33" s="21"/>
      <c r="U33" s="21"/>
      <c r="V33" s="21"/>
    </row>
    <row r="34" spans="3:22" ht="15">
      <c r="C34" s="10" t="s">
        <v>31</v>
      </c>
      <c r="M34" s="39"/>
      <c r="N34" s="21"/>
      <c r="O34" s="21"/>
      <c r="P34" s="21"/>
      <c r="Q34" s="21"/>
      <c r="R34" s="21"/>
      <c r="S34" s="21"/>
      <c r="T34" s="21"/>
      <c r="U34" s="21"/>
      <c r="V34" s="21"/>
    </row>
    <row r="36" spans="3:22" ht="15">
      <c r="C36" s="10" t="s">
        <v>32</v>
      </c>
      <c r="M36" s="39"/>
    </row>
  </sheetData>
  <mergeCells count="11">
    <mergeCell ref="A21:C21"/>
    <mergeCell ref="A1:K1"/>
    <mergeCell ref="A26:C26"/>
    <mergeCell ref="A28:C28"/>
    <mergeCell ref="A30:C30"/>
    <mergeCell ref="A11:C11"/>
    <mergeCell ref="A13:C13"/>
    <mergeCell ref="A15:C15"/>
    <mergeCell ref="A17:C17"/>
    <mergeCell ref="A5:H5"/>
    <mergeCell ref="A19:C19"/>
  </mergeCells>
  <pageMargins left="0.70866141732283472" right="0.70866141732283472" top="0.74803149606299213" bottom="0.74803149606299213" header="0.31496062992125984" footer="0.31496062992125984"/>
  <pageSetup paperSize="9" scale="53"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9"/>
  <sheetViews>
    <sheetView workbookViewId="0">
      <selection activeCell="H7" sqref="H7"/>
    </sheetView>
  </sheetViews>
  <sheetFormatPr defaultRowHeight="15"/>
  <sheetData>
    <row r="1" spans="1:6" ht="15.75" customHeight="1">
      <c r="A1" s="27" t="s">
        <v>33</v>
      </c>
    </row>
    <row r="2" spans="1:6" ht="15.75" customHeight="1">
      <c r="A2" s="35" t="s">
        <v>34</v>
      </c>
    </row>
    <row r="3" spans="1:6">
      <c r="A3" t="s">
        <v>35</v>
      </c>
    </row>
    <row r="5" spans="1:6">
      <c r="D5" s="26" t="s">
        <v>13</v>
      </c>
      <c r="E5" s="26" t="s">
        <v>13</v>
      </c>
      <c r="F5" s="26" t="s">
        <v>13</v>
      </c>
    </row>
    <row r="6" spans="1:6">
      <c r="A6" s="26" t="s">
        <v>36</v>
      </c>
    </row>
    <row r="7" spans="1:6">
      <c r="B7" s="29" t="s">
        <v>37</v>
      </c>
      <c r="D7" s="29"/>
    </row>
    <row r="8" spans="1:6" ht="15" customHeight="1">
      <c r="B8" s="29" t="s">
        <v>38</v>
      </c>
      <c r="D8" s="29"/>
    </row>
    <row r="9" spans="1:6">
      <c r="B9" s="29" t="s">
        <v>39</v>
      </c>
      <c r="D9" s="29"/>
    </row>
    <row r="10" spans="1:6">
      <c r="B10" s="29" t="s">
        <v>40</v>
      </c>
      <c r="D10" s="29"/>
    </row>
    <row r="11" spans="1:6">
      <c r="B11" s="29" t="s">
        <v>41</v>
      </c>
      <c r="D11" s="29"/>
    </row>
    <row r="12" spans="1:6">
      <c r="B12" s="29" t="s">
        <v>42</v>
      </c>
      <c r="D12" s="29"/>
    </row>
    <row r="13" spans="1:6">
      <c r="B13" s="29" t="s">
        <v>43</v>
      </c>
      <c r="D13" s="29"/>
    </row>
    <row r="14" spans="1:6">
      <c r="E14" s="28">
        <f>SUM(D7:D13)</f>
        <v>0</v>
      </c>
    </row>
    <row r="16" spans="1:6">
      <c r="A16" s="26" t="s">
        <v>44</v>
      </c>
      <c r="D16" s="29"/>
    </row>
    <row r="17" spans="1:6">
      <c r="E17" s="28">
        <f>D16</f>
        <v>0</v>
      </c>
    </row>
    <row r="18" spans="1:6" ht="15.75" thickBot="1">
      <c r="A18" s="26" t="s">
        <v>45</v>
      </c>
      <c r="F18" s="30">
        <f>E14+E17</f>
        <v>0</v>
      </c>
    </row>
    <row r="19" spans="1:6" ht="15.75" thickTop="1"/>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Littlejohn LLP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jsheridan</dc:creator>
  <cp:keywords/>
  <dc:description/>
  <cp:lastModifiedBy/>
  <cp:revision/>
  <dcterms:created xsi:type="dcterms:W3CDTF">2012-07-11T10:01:28Z</dcterms:created>
  <dcterms:modified xsi:type="dcterms:W3CDTF">2020-04-01T08:45:23Z</dcterms:modified>
  <cp:category/>
  <cp:contentStatus/>
</cp:coreProperties>
</file>